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Pública 05-2024\"/>
    </mc:Choice>
  </mc:AlternateContent>
  <xr:revisionPtr revIDLastSave="0" documentId="8_{95BDB3B6-88A1-4A1F-89D2-060FA103E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justado" sheetId="3" r:id="rId1"/>
    <sheet name="FORMATO APU'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F13" i="3"/>
  <c r="F12" i="3"/>
  <c r="F22" i="3"/>
  <c r="F5" i="3"/>
  <c r="F6" i="3"/>
  <c r="F7" i="3"/>
  <c r="F8" i="3"/>
  <c r="F9" i="3"/>
  <c r="F10" i="3"/>
  <c r="F4" i="3"/>
  <c r="F27" i="3"/>
  <c r="F26" i="3"/>
  <c r="F25" i="3"/>
  <c r="F24" i="3"/>
  <c r="F23" i="3"/>
  <c r="F21" i="3"/>
  <c r="F11" i="3" l="1"/>
  <c r="F28" i="3"/>
  <c r="F29" i="3" s="1"/>
  <c r="F31" i="3" l="1"/>
  <c r="F32" i="3" s="1"/>
  <c r="F30" i="3"/>
  <c r="H26" i="2"/>
  <c r="H27" i="2" s="1"/>
  <c r="F33" i="3" l="1"/>
  <c r="H28" i="2"/>
  <c r="F35" i="3" l="1"/>
</calcChain>
</file>

<file path=xl/sharedStrings.xml><?xml version="1.0" encoding="utf-8"?>
<sst xmlns="http://schemas.openxmlformats.org/spreadsheetml/2006/main" count="115" uniqueCount="62">
  <si>
    <t>CANTIDAD</t>
  </si>
  <si>
    <t>Fecha Emisión</t>
  </si>
  <si>
    <t>CAMNUG-R-</t>
  </si>
  <si>
    <t>Revisión No.</t>
  </si>
  <si>
    <t>Página 1 de 1</t>
  </si>
  <si>
    <t>Nombre de Fase o Actividad</t>
  </si>
  <si>
    <t>Elaborado por</t>
  </si>
  <si>
    <t>Fecha</t>
  </si>
  <si>
    <t>Ítem</t>
  </si>
  <si>
    <t>I. MATERIALES</t>
  </si>
  <si>
    <t>Descripción</t>
  </si>
  <si>
    <t>Unidad</t>
  </si>
  <si>
    <t>Cantidad</t>
  </si>
  <si>
    <t>,</t>
  </si>
  <si>
    <t>Vr. Unitario</t>
  </si>
  <si>
    <t>Subtotal</t>
  </si>
  <si>
    <t>Vr. Parcial</t>
  </si>
  <si>
    <t>II. MAQUINARIA, EQUIPO Y HERRAMIENTAS</t>
  </si>
  <si>
    <t xml:space="preserve">III. MANO DE OBRA </t>
  </si>
  <si>
    <t>IV. TRANSPORTE</t>
  </si>
  <si>
    <t>COSTOS DIRECTOS</t>
  </si>
  <si>
    <t>PRECIO UNITARIO</t>
  </si>
  <si>
    <t>Distancia</t>
  </si>
  <si>
    <t>Tarifa</t>
  </si>
  <si>
    <t>Rendimiento</t>
  </si>
  <si>
    <t>Tarifa/hora</t>
  </si>
  <si>
    <t>COSTOS INDIRECTOS (AIU)</t>
  </si>
  <si>
    <t xml:space="preserve">Producción </t>
  </si>
  <si>
    <t>Producción</t>
  </si>
  <si>
    <t>CUBIERTA EN ACERO ESTRUCTURAL CAL 20.</t>
  </si>
  <si>
    <t>DESCRIPCION</t>
  </si>
  <si>
    <t>UNIDAD</t>
  </si>
  <si>
    <t>V/UNITARIO</t>
  </si>
  <si>
    <t>V/TOTAL</t>
  </si>
  <si>
    <t>1.1</t>
  </si>
  <si>
    <t>m2</t>
  </si>
  <si>
    <t>1.2</t>
  </si>
  <si>
    <t>Disposicion final certificada de material desmontado (Tejas en Asbesto Cemento), Incluye transporte y certificado ambiental de la disposicion Final</t>
  </si>
  <si>
    <t>Kg</t>
  </si>
  <si>
    <t>1.3</t>
  </si>
  <si>
    <t>Suministro Instalacion y puesta en funcionamiento de canaleta tipo canaleta 90 en acero Galvalume estructural calibre 20, (0.953 mm) Prepintado al horno RAL 9003 / RAL 9003 25/15.  incluye equipos de trabajo en alturas, y mano de obra calificada en el manejo de cubiertas autoportantes planas.</t>
  </si>
  <si>
    <t>1.5</t>
  </si>
  <si>
    <t>Suministro instalacion y puesta en funcionamiento de Caballete para cubierta tipo canaleta 90 en acero Galvalume calibre 26 RAL 9003 / RAL 9003, D= 1.22 metros. Incluye accesorios de instalacion. incluye equipos de trabajo en alturas, y mano de obra calificada en el manejo de cubiertas autoportantes.</t>
  </si>
  <si>
    <t>ml</t>
  </si>
  <si>
    <t>1.7</t>
  </si>
  <si>
    <t>Suministro, instalacion y puesta en funcionamiento de Flanche  y Remateria para cubierta tipo canaleta 90, en acero Galvalume calibre 26 RAL 9003 / RAL 9003, D= 61 Centimetros. Incluye accesorios de instalacion, equipos de trabajo en alturas, y mano de obra calificada en el manejo de cubiertas autoportantes planas.</t>
  </si>
  <si>
    <t>1.9</t>
  </si>
  <si>
    <t>Mantenimiento de viga canales laterales en concreto, incluye retiro impermeabilizante existente, limpieza, lavado y aplicación de nuevo sistema impermeabilizante tipo acrilico con tela de refuerzo.</t>
  </si>
  <si>
    <t>1.10</t>
  </si>
  <si>
    <t xml:space="preserve">Cambio total de canal, desmontaje de canal actual e instalación de una nueva en acero Galvanizado calibre 18 con acabado de protección epoxica acrílica con tela de refuerzo. </t>
  </si>
  <si>
    <t>VALOR COSTO DIRECTO</t>
  </si>
  <si>
    <t>IMPREVISTOS 1.00%</t>
  </si>
  <si>
    <t>UTILIDAD 5.00%</t>
  </si>
  <si>
    <t>IVA SOBRE LA UTILIDAD 19.00%</t>
  </si>
  <si>
    <t>VALOR TOTAL PRESUPUESTO OBRA SEDE MEDICINA</t>
  </si>
  <si>
    <t>VALOR TOTAL PRESUPUESTO OBRA SEDE CALLE 100</t>
  </si>
  <si>
    <t>VALOR TOTAL PRESUPUESTO OBRA CALLE 100 Y MEDICINA</t>
  </si>
  <si>
    <t xml:space="preserve">Análisis de Precios Unitarios                                         </t>
  </si>
  <si>
    <t>FACULTAD SEDE CALLE 100</t>
  </si>
  <si>
    <t>FACULTAD SEDE MEDICINA</t>
  </si>
  <si>
    <t>Desmontaje de cubierta Tipo Canaleta 90, incluye elementos de fijación, flanches, equipos de trabajo en alturas, y mano de obra calificada en el manejo de Asbesto Cemento. (incluye trasiego)</t>
  </si>
  <si>
    <t>ADMINISTRACION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</si>
</sst>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\ #,##0.00;[Red]\-&quot;$&quot;\ #,##0.00"/>
    <numFmt numFmtId="41" formatCode="_-* #,##0_-;\-* #,##0_-;_-* &quot;-&quot;_-;_-@_-"/>
    <numFmt numFmtId="164" formatCode="#,##0\ &quot;€&quot;;\-#,##0\ &quot;€&quot;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(* #,##0.00_);_(* \(#,##0.00\);_(* &quot;-&quot;??_);_(@_)"/>
    <numFmt numFmtId="168" formatCode="&quot;$&quot;#,##0.00;[Red]\-&quot;$&quot;#,##0.00"/>
    <numFmt numFmtId="169" formatCode="_ * #,##0.00_ ;_ * \-#,##0.00_ ;_ * &quot;-&quot;??_ ;_ @_ "/>
    <numFmt numFmtId="170" formatCode="_(&quot;C$&quot;* #,##0.00_);_(&quot;C$&quot;* \(#,##0.00\);_(&quot;C$&quot;* &quot;-&quot;??_);_(@_)"/>
    <numFmt numFmtId="171" formatCode="_ &quot;$ &quot;* #,##0_ ;_ &quot;$ &quot;* \-#,##0_ ;_ &quot;$ &quot;* \-??_ ;_ @_ "/>
    <numFmt numFmtId="172" formatCode="&quot;$&quot;#,##0;[Red]\-&quot;$&quot;#,##0"/>
    <numFmt numFmtId="173" formatCode="0.0%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.5"/>
      <color theme="1"/>
      <name val="Arial"/>
      <family val="2"/>
    </font>
    <font>
      <sz val="9"/>
      <color theme="1"/>
      <name val="Calibri"/>
      <family val="2"/>
    </font>
    <font>
      <b/>
      <sz val="8.5"/>
      <color rgb="FF000000"/>
      <name val="Arial"/>
      <family val="2"/>
    </font>
    <font>
      <sz val="9"/>
      <color rgb="FF000000"/>
      <name val="Calibri"/>
      <family val="2"/>
    </font>
    <font>
      <sz val="8.5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168" fontId="2" fillId="0" borderId="0" applyFont="0" applyFill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171" fontId="8" fillId="2" borderId="1" xfId="36" applyNumberFormat="1" applyFont="1" applyFill="1" applyBorder="1" applyAlignment="1" applyProtection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1" xfId="0" applyFill="1" applyBorder="1"/>
    <xf numFmtId="171" fontId="7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8" fontId="14" fillId="0" borderId="1" xfId="1" applyFont="1" applyBorder="1" applyAlignment="1">
      <alignment horizontal="right" vertical="center" wrapText="1"/>
    </xf>
    <xf numFmtId="0" fontId="0" fillId="0" borderId="1" xfId="0" applyBorder="1"/>
    <xf numFmtId="168" fontId="0" fillId="0" borderId="1" xfId="1" applyFont="1" applyBorder="1"/>
    <xf numFmtId="0" fontId="11" fillId="5" borderId="1" xfId="0" applyFont="1" applyFill="1" applyBorder="1" applyAlignment="1">
      <alignment vertical="center" wrapText="1"/>
    </xf>
    <xf numFmtId="168" fontId="0" fillId="0" borderId="0" xfId="1" applyFont="1"/>
    <xf numFmtId="0" fontId="18" fillId="5" borderId="1" xfId="0" applyFont="1" applyFill="1" applyBorder="1" applyAlignment="1">
      <alignment vertical="center" wrapText="1"/>
    </xf>
    <xf numFmtId="172" fontId="11" fillId="5" borderId="1" xfId="1" applyNumberFormat="1" applyFont="1" applyFill="1" applyBorder="1"/>
    <xf numFmtId="172" fontId="0" fillId="0" borderId="0" xfId="0" applyNumberFormat="1"/>
    <xf numFmtId="172" fontId="18" fillId="5" borderId="1" xfId="1" applyNumberFormat="1" applyFont="1" applyFill="1" applyBorder="1"/>
    <xf numFmtId="2" fontId="14" fillId="0" borderId="1" xfId="1" applyNumberFormat="1" applyFont="1" applyBorder="1" applyAlignment="1">
      <alignment horizontal="right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18" fillId="5" borderId="1" xfId="0" applyFont="1" applyFill="1" applyBorder="1" applyAlignment="1">
      <alignment horizontal="justify" vertical="center" wrapText="1"/>
    </xf>
    <xf numFmtId="2" fontId="14" fillId="0" borderId="1" xfId="1" applyNumberFormat="1" applyFont="1" applyBorder="1" applyAlignment="1">
      <alignment vertical="center"/>
    </xf>
    <xf numFmtId="173" fontId="0" fillId="0" borderId="0" xfId="39" applyNumberFormat="1" applyFont="1"/>
    <xf numFmtId="8" fontId="0" fillId="0" borderId="0" xfId="0" applyNumberFormat="1"/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40">
    <cellStyle name="Millares" xfId="1" builtinId="3"/>
    <cellStyle name="Millares [0] 2" xfId="37" xr:uid="{00000000-0005-0000-0000-000001000000}"/>
    <cellStyle name="Millares 11" xfId="2" xr:uid="{00000000-0005-0000-0000-000002000000}"/>
    <cellStyle name="Millares 11 10" xfId="3" xr:uid="{00000000-0005-0000-0000-000003000000}"/>
    <cellStyle name="Millares 11 11" xfId="4" xr:uid="{00000000-0005-0000-0000-000004000000}"/>
    <cellStyle name="Millares 11 12" xfId="5" xr:uid="{00000000-0005-0000-0000-000005000000}"/>
    <cellStyle name="Millares 11 13" xfId="6" xr:uid="{00000000-0005-0000-0000-000006000000}"/>
    <cellStyle name="Millares 11 14" xfId="7" xr:uid="{00000000-0005-0000-0000-000007000000}"/>
    <cellStyle name="Millares 11 15" xfId="8" xr:uid="{00000000-0005-0000-0000-000008000000}"/>
    <cellStyle name="Millares 11 16" xfId="9" xr:uid="{00000000-0005-0000-0000-000009000000}"/>
    <cellStyle name="Millares 11 17" xfId="10" xr:uid="{00000000-0005-0000-0000-00000A000000}"/>
    <cellStyle name="Millares 11 18" xfId="11" xr:uid="{00000000-0005-0000-0000-00000B000000}"/>
    <cellStyle name="Millares 11 19" xfId="12" xr:uid="{00000000-0005-0000-0000-00000C000000}"/>
    <cellStyle name="Millares 11 2" xfId="13" xr:uid="{00000000-0005-0000-0000-00000D000000}"/>
    <cellStyle name="Millares 11 20" xfId="14" xr:uid="{00000000-0005-0000-0000-00000E000000}"/>
    <cellStyle name="Millares 11 21" xfId="15" xr:uid="{00000000-0005-0000-0000-00000F000000}"/>
    <cellStyle name="Millares 11 22" xfId="16" xr:uid="{00000000-0005-0000-0000-000010000000}"/>
    <cellStyle name="Millares 11 23" xfId="17" xr:uid="{00000000-0005-0000-0000-000011000000}"/>
    <cellStyle name="Millares 11 24" xfId="18" xr:uid="{00000000-0005-0000-0000-000012000000}"/>
    <cellStyle name="Millares 11 25" xfId="19" xr:uid="{00000000-0005-0000-0000-000013000000}"/>
    <cellStyle name="Millares 11 3" xfId="20" xr:uid="{00000000-0005-0000-0000-000014000000}"/>
    <cellStyle name="Millares 11 4" xfId="21" xr:uid="{00000000-0005-0000-0000-000015000000}"/>
    <cellStyle name="Millares 11 5" xfId="22" xr:uid="{00000000-0005-0000-0000-000016000000}"/>
    <cellStyle name="Millares 11 6" xfId="23" xr:uid="{00000000-0005-0000-0000-000017000000}"/>
    <cellStyle name="Millares 11 7" xfId="24" xr:uid="{00000000-0005-0000-0000-000018000000}"/>
    <cellStyle name="Millares 11 8" xfId="25" xr:uid="{00000000-0005-0000-0000-000019000000}"/>
    <cellStyle name="Millares 11 9" xfId="26" xr:uid="{00000000-0005-0000-0000-00001A000000}"/>
    <cellStyle name="Millares 2" xfId="27" xr:uid="{00000000-0005-0000-0000-00001B000000}"/>
    <cellStyle name="Millares 2 2" xfId="28" xr:uid="{00000000-0005-0000-0000-00001C000000}"/>
    <cellStyle name="Millares 2 4" xfId="29" xr:uid="{00000000-0005-0000-0000-00001D000000}"/>
    <cellStyle name="Millares 3" xfId="30" xr:uid="{00000000-0005-0000-0000-00001E000000}"/>
    <cellStyle name="Moneda" xfId="36" builtinId="4"/>
    <cellStyle name="Moneda 10" xfId="31" xr:uid="{00000000-0005-0000-0000-000020000000}"/>
    <cellStyle name="Moneda 2" xfId="32" xr:uid="{00000000-0005-0000-0000-000021000000}"/>
    <cellStyle name="Normal" xfId="0" builtinId="0"/>
    <cellStyle name="Normal 2" xfId="33" xr:uid="{00000000-0005-0000-0000-000023000000}"/>
    <cellStyle name="Normal 2 2" xfId="38" xr:uid="{00000000-0005-0000-0000-000024000000}"/>
    <cellStyle name="Normal 3" xfId="34" xr:uid="{00000000-0005-0000-0000-000025000000}"/>
    <cellStyle name="Porcentaje" xfId="39" builtinId="5"/>
    <cellStyle name="Porcentaje 2" xfId="35" xr:uid="{00000000-0005-0000-0000-000026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53071</xdr:colOff>
      <xdr:row>0</xdr:row>
      <xdr:rowOff>54429</xdr:rowOff>
    </xdr:from>
    <xdr:to>
      <xdr:col>0</xdr:col>
      <xdr:colOff>495301</xdr:colOff>
      <xdr:row>4</xdr:row>
      <xdr:rowOff>0</xdr:rowOff>
    </xdr:to>
    <xdr:pic>
      <xdr:nvPicPr>
        <xdr:cNvPr id="2" name="1 Imagen" descr="Universidad Militar Nueva Gra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44904"/>
        <a:stretch>
          <a:fillRect/>
        </a:stretch>
      </xdr:blipFill>
      <xdr:spPr bwMode="auto">
        <a:xfrm>
          <a:off x="53071" y="54429"/>
          <a:ext cx="442230" cy="593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0F0B-31B1-4DE5-8A49-06F325D36EAA}">
  <dimension ref="A1:I36"/>
  <sheetViews>
    <sheetView tabSelected="1" zoomScale="103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6" sqref="G16"/>
    </sheetView>
  </sheetViews>
  <sheetFormatPr baseColWidth="10" defaultRowHeight="12.75" x14ac:dyDescent="0.2"/>
  <cols>
    <col min="1" max="1" width="3.85546875" bestFit="1" customWidth="1"/>
    <col min="2" max="2" width="40.28515625" style="33" customWidth="1"/>
    <col min="3" max="3" width="6.7109375" bestFit="1" customWidth="1"/>
    <col min="4" max="4" width="9.28515625" style="21" bestFit="1" customWidth="1"/>
    <col min="5" max="5" width="11.7109375" style="21" customWidth="1"/>
    <col min="6" max="6" width="18.28515625" bestFit="1" customWidth="1"/>
    <col min="8" max="8" width="19.7109375" customWidth="1"/>
    <col min="9" max="9" width="15.7109375" customWidth="1"/>
  </cols>
  <sheetData>
    <row r="1" spans="1:9" x14ac:dyDescent="0.2">
      <c r="A1" s="38" t="s">
        <v>58</v>
      </c>
      <c r="B1" s="39"/>
      <c r="C1" s="39"/>
      <c r="D1" s="39"/>
      <c r="E1" s="39"/>
      <c r="F1" s="40"/>
    </row>
    <row r="2" spans="1:9" x14ac:dyDescent="0.2">
      <c r="A2" s="38" t="s">
        <v>29</v>
      </c>
      <c r="B2" s="39"/>
      <c r="C2" s="39"/>
      <c r="D2" s="39"/>
      <c r="E2" s="39"/>
      <c r="F2" s="40"/>
    </row>
    <row r="3" spans="1:9" x14ac:dyDescent="0.2">
      <c r="A3" s="13"/>
      <c r="B3" s="27" t="s">
        <v>30</v>
      </c>
      <c r="C3" s="14" t="s">
        <v>31</v>
      </c>
      <c r="D3" s="14" t="s">
        <v>0</v>
      </c>
      <c r="E3" s="14" t="s">
        <v>32</v>
      </c>
      <c r="F3" s="14" t="s">
        <v>33</v>
      </c>
    </row>
    <row r="4" spans="1:9" ht="45" x14ac:dyDescent="0.2">
      <c r="A4" s="15" t="s">
        <v>34</v>
      </c>
      <c r="B4" s="28" t="s">
        <v>60</v>
      </c>
      <c r="C4" s="16" t="s">
        <v>35</v>
      </c>
      <c r="D4" s="35">
        <v>5021</v>
      </c>
      <c r="E4" s="17">
        <v>14000</v>
      </c>
      <c r="F4" s="17">
        <f>D4*E4</f>
        <v>70294000</v>
      </c>
    </row>
    <row r="5" spans="1:9" ht="33.75" x14ac:dyDescent="0.2">
      <c r="A5" s="15" t="s">
        <v>36</v>
      </c>
      <c r="B5" s="28" t="s">
        <v>37</v>
      </c>
      <c r="C5" s="16" t="s">
        <v>38</v>
      </c>
      <c r="D5" s="35">
        <v>87372.397673685249</v>
      </c>
      <c r="E5" s="17">
        <v>1793</v>
      </c>
      <c r="F5" s="17">
        <f t="shared" ref="F5:F10" si="0">D5*E5</f>
        <v>156658709.02891764</v>
      </c>
    </row>
    <row r="6" spans="1:9" ht="67.5" x14ac:dyDescent="0.2">
      <c r="A6" s="15" t="s">
        <v>39</v>
      </c>
      <c r="B6" s="28" t="s">
        <v>40</v>
      </c>
      <c r="C6" s="16" t="s">
        <v>35</v>
      </c>
      <c r="D6" s="35">
        <v>5021</v>
      </c>
      <c r="E6" s="17">
        <v>125990</v>
      </c>
      <c r="F6" s="17">
        <f t="shared" si="0"/>
        <v>632595790</v>
      </c>
    </row>
    <row r="7" spans="1:9" ht="67.5" x14ac:dyDescent="0.2">
      <c r="A7" s="15" t="s">
        <v>41</v>
      </c>
      <c r="B7" s="28" t="s">
        <v>42</v>
      </c>
      <c r="C7" s="16" t="s">
        <v>43</v>
      </c>
      <c r="D7" s="35">
        <v>241</v>
      </c>
      <c r="E7" s="17">
        <v>57125</v>
      </c>
      <c r="F7" s="17">
        <f t="shared" si="0"/>
        <v>13767125</v>
      </c>
    </row>
    <row r="8" spans="1:9" ht="67.5" x14ac:dyDescent="0.2">
      <c r="A8" s="15" t="s">
        <v>44</v>
      </c>
      <c r="B8" s="28" t="s">
        <v>45</v>
      </c>
      <c r="C8" s="16" t="s">
        <v>43</v>
      </c>
      <c r="D8" s="35">
        <v>288</v>
      </c>
      <c r="E8" s="17">
        <v>49973</v>
      </c>
      <c r="F8" s="17">
        <f t="shared" si="0"/>
        <v>14392224</v>
      </c>
    </row>
    <row r="9" spans="1:9" ht="45" x14ac:dyDescent="0.2">
      <c r="A9" s="15" t="s">
        <v>46</v>
      </c>
      <c r="B9" s="28" t="s">
        <v>47</v>
      </c>
      <c r="C9" s="16" t="s">
        <v>43</v>
      </c>
      <c r="D9" s="35">
        <v>433</v>
      </c>
      <c r="E9" s="17">
        <v>34138</v>
      </c>
      <c r="F9" s="17">
        <f t="shared" si="0"/>
        <v>14781754</v>
      </c>
    </row>
    <row r="10" spans="1:9" ht="45" x14ac:dyDescent="0.2">
      <c r="A10" s="15" t="s">
        <v>48</v>
      </c>
      <c r="B10" s="28" t="s">
        <v>49</v>
      </c>
      <c r="C10" s="16" t="s">
        <v>43</v>
      </c>
      <c r="D10" s="35">
        <v>152</v>
      </c>
      <c r="E10" s="17">
        <v>145331</v>
      </c>
      <c r="F10" s="17">
        <f t="shared" si="0"/>
        <v>22090312</v>
      </c>
    </row>
    <row r="11" spans="1:9" x14ac:dyDescent="0.2">
      <c r="B11" s="29" t="s">
        <v>50</v>
      </c>
      <c r="C11" s="18"/>
      <c r="D11" s="19"/>
      <c r="E11" s="19"/>
      <c r="F11" s="17">
        <f>SUM(F4:F10)</f>
        <v>924579914.02891767</v>
      </c>
      <c r="H11" s="21"/>
    </row>
    <row r="12" spans="1:9" x14ac:dyDescent="0.2">
      <c r="B12" s="30" t="s">
        <v>61</v>
      </c>
      <c r="C12" s="18"/>
      <c r="D12" s="19"/>
      <c r="E12" s="19"/>
      <c r="F12" s="17">
        <f>F11*0.21</f>
        <v>194161781.9460727</v>
      </c>
      <c r="H12" s="21"/>
    </row>
    <row r="13" spans="1:9" x14ac:dyDescent="0.2">
      <c r="B13" s="30" t="s">
        <v>51</v>
      </c>
      <c r="C13" s="18"/>
      <c r="D13" s="19"/>
      <c r="E13" s="19"/>
      <c r="F13" s="17">
        <f>F11*0.01</f>
        <v>9245799.1402891763</v>
      </c>
      <c r="H13" s="21"/>
    </row>
    <row r="14" spans="1:9" x14ac:dyDescent="0.2">
      <c r="B14" s="30" t="s">
        <v>52</v>
      </c>
      <c r="C14" s="18"/>
      <c r="D14" s="19"/>
      <c r="E14" s="19"/>
      <c r="F14" s="17">
        <f>F11*0.05</f>
        <v>46228995.701445885</v>
      </c>
      <c r="H14" s="21"/>
    </row>
    <row r="15" spans="1:9" x14ac:dyDescent="0.2">
      <c r="B15" s="31" t="s">
        <v>53</v>
      </c>
      <c r="C15" s="18"/>
      <c r="D15" s="19"/>
      <c r="E15" s="19"/>
      <c r="F15" s="17">
        <f>F14*0.19</f>
        <v>8783509.183274718</v>
      </c>
      <c r="H15" s="21"/>
      <c r="I15" s="36"/>
    </row>
    <row r="16" spans="1:9" ht="24" x14ac:dyDescent="0.2">
      <c r="B16" s="32" t="s">
        <v>55</v>
      </c>
      <c r="C16" s="20"/>
      <c r="D16" s="20"/>
      <c r="E16" s="20"/>
      <c r="F16" s="23">
        <f>SUM(F11:F15)</f>
        <v>1183000000</v>
      </c>
      <c r="H16" s="21"/>
      <c r="I16" s="37"/>
    </row>
    <row r="17" spans="1:8" x14ac:dyDescent="0.2">
      <c r="F17" s="21"/>
      <c r="H17" s="37"/>
    </row>
    <row r="18" spans="1:8" x14ac:dyDescent="0.2">
      <c r="F18" s="21"/>
    </row>
    <row r="19" spans="1:8" x14ac:dyDescent="0.2">
      <c r="A19" s="38" t="s">
        <v>59</v>
      </c>
      <c r="B19" s="39"/>
      <c r="C19" s="39"/>
      <c r="D19" s="39"/>
      <c r="E19" s="39"/>
      <c r="F19" s="40"/>
    </row>
    <row r="20" spans="1:8" x14ac:dyDescent="0.2">
      <c r="A20" s="13"/>
      <c r="B20" s="27" t="s">
        <v>30</v>
      </c>
      <c r="C20" s="14" t="s">
        <v>31</v>
      </c>
      <c r="D20" s="14" t="s">
        <v>0</v>
      </c>
      <c r="E20" s="14" t="s">
        <v>32</v>
      </c>
      <c r="F20" s="14" t="s">
        <v>33</v>
      </c>
    </row>
    <row r="21" spans="1:8" ht="45" x14ac:dyDescent="0.2">
      <c r="A21" s="15" t="s">
        <v>34</v>
      </c>
      <c r="B21" s="28" t="s">
        <v>60</v>
      </c>
      <c r="C21" s="16" t="s">
        <v>35</v>
      </c>
      <c r="D21" s="26">
        <v>920</v>
      </c>
      <c r="E21" s="17">
        <v>14000</v>
      </c>
      <c r="F21" s="17">
        <f t="shared" ref="F21:F27" si="1">D21*E21</f>
        <v>12880000</v>
      </c>
    </row>
    <row r="22" spans="1:8" ht="51" customHeight="1" x14ac:dyDescent="0.2">
      <c r="A22" s="15" t="s">
        <v>36</v>
      </c>
      <c r="B22" s="28" t="s">
        <v>37</v>
      </c>
      <c r="C22" s="16" t="s">
        <v>38</v>
      </c>
      <c r="D22" s="26">
        <v>16018.359745151081</v>
      </c>
      <c r="E22" s="17">
        <v>1793</v>
      </c>
      <c r="F22" s="17">
        <f t="shared" si="1"/>
        <v>28720919.023055889</v>
      </c>
    </row>
    <row r="23" spans="1:8" ht="67.5" x14ac:dyDescent="0.2">
      <c r="A23" s="15" t="s">
        <v>39</v>
      </c>
      <c r="B23" s="28" t="s">
        <v>40</v>
      </c>
      <c r="C23" s="16" t="s">
        <v>35</v>
      </c>
      <c r="D23" s="26">
        <v>920</v>
      </c>
      <c r="E23" s="17">
        <v>125990</v>
      </c>
      <c r="F23" s="17">
        <f t="shared" si="1"/>
        <v>115910800</v>
      </c>
    </row>
    <row r="24" spans="1:8" ht="83.25" customHeight="1" x14ac:dyDescent="0.2">
      <c r="A24" s="15" t="s">
        <v>41</v>
      </c>
      <c r="B24" s="28" t="s">
        <v>42</v>
      </c>
      <c r="C24" s="16" t="s">
        <v>43</v>
      </c>
      <c r="D24" s="26">
        <v>25</v>
      </c>
      <c r="E24" s="17">
        <v>57125</v>
      </c>
      <c r="F24" s="17">
        <f t="shared" si="1"/>
        <v>1428125</v>
      </c>
    </row>
    <row r="25" spans="1:8" ht="67.5" x14ac:dyDescent="0.2">
      <c r="A25" s="15" t="s">
        <v>44</v>
      </c>
      <c r="B25" s="28" t="s">
        <v>45</v>
      </c>
      <c r="C25" s="16" t="s">
        <v>43</v>
      </c>
      <c r="D25" s="26">
        <v>50</v>
      </c>
      <c r="E25" s="17">
        <v>49973</v>
      </c>
      <c r="F25" s="17">
        <f t="shared" si="1"/>
        <v>2498650</v>
      </c>
    </row>
    <row r="26" spans="1:8" ht="45" x14ac:dyDescent="0.2">
      <c r="A26" s="15" t="s">
        <v>46</v>
      </c>
      <c r="B26" s="28" t="s">
        <v>47</v>
      </c>
      <c r="C26" s="16" t="s">
        <v>43</v>
      </c>
      <c r="D26" s="26">
        <v>90</v>
      </c>
      <c r="E26" s="17">
        <v>34138</v>
      </c>
      <c r="F26" s="17">
        <f t="shared" si="1"/>
        <v>3072420</v>
      </c>
    </row>
    <row r="27" spans="1:8" ht="45" x14ac:dyDescent="0.2">
      <c r="A27" s="15" t="s">
        <v>48</v>
      </c>
      <c r="B27" s="28" t="s">
        <v>49</v>
      </c>
      <c r="C27" s="16" t="s">
        <v>43</v>
      </c>
      <c r="D27" s="26">
        <v>35</v>
      </c>
      <c r="E27" s="17">
        <v>145331</v>
      </c>
      <c r="F27" s="17">
        <f t="shared" si="1"/>
        <v>5086585</v>
      </c>
    </row>
    <row r="28" spans="1:8" x14ac:dyDescent="0.2">
      <c r="B28" s="29" t="s">
        <v>50</v>
      </c>
      <c r="C28" s="18"/>
      <c r="D28" s="19"/>
      <c r="E28" s="19"/>
      <c r="F28" s="17">
        <f>SUM(F21:F27)</f>
        <v>169597499.02305588</v>
      </c>
      <c r="H28" s="21"/>
    </row>
    <row r="29" spans="1:8" x14ac:dyDescent="0.2">
      <c r="B29" s="30" t="s">
        <v>61</v>
      </c>
      <c r="C29" s="18"/>
      <c r="D29" s="19"/>
      <c r="E29" s="19"/>
      <c r="F29" s="17">
        <f>F28*0.21</f>
        <v>35615474.794841737</v>
      </c>
      <c r="H29" s="21"/>
    </row>
    <row r="30" spans="1:8" x14ac:dyDescent="0.2">
      <c r="B30" s="30" t="s">
        <v>51</v>
      </c>
      <c r="C30" s="18"/>
      <c r="D30" s="19"/>
      <c r="E30" s="19"/>
      <c r="F30" s="17">
        <f>F28*0.01</f>
        <v>1695974.9902305589</v>
      </c>
      <c r="H30" s="21"/>
    </row>
    <row r="31" spans="1:8" x14ac:dyDescent="0.2">
      <c r="B31" s="30" t="s">
        <v>52</v>
      </c>
      <c r="C31" s="18"/>
      <c r="D31" s="19"/>
      <c r="E31" s="19"/>
      <c r="F31" s="17">
        <f>F28*0.05</f>
        <v>8479874.9511527941</v>
      </c>
      <c r="H31" s="21"/>
    </row>
    <row r="32" spans="1:8" x14ac:dyDescent="0.2">
      <c r="B32" s="31" t="s">
        <v>53</v>
      </c>
      <c r="C32" s="18"/>
      <c r="D32" s="19"/>
      <c r="E32" s="19"/>
      <c r="F32" s="17">
        <f>F31*0.19</f>
        <v>1611176.2407190308</v>
      </c>
      <c r="H32" s="21"/>
    </row>
    <row r="33" spans="2:9" ht="24" x14ac:dyDescent="0.2">
      <c r="B33" s="32" t="s">
        <v>54</v>
      </c>
      <c r="C33" s="20"/>
      <c r="D33" s="20"/>
      <c r="E33" s="20"/>
      <c r="F33" s="23">
        <f>SUM(F28:F32)</f>
        <v>217000000</v>
      </c>
      <c r="H33" s="21"/>
      <c r="I33" s="37"/>
    </row>
    <row r="34" spans="2:9" x14ac:dyDescent="0.2">
      <c r="F34" s="24"/>
      <c r="H34" s="21"/>
    </row>
    <row r="35" spans="2:9" ht="25.5" x14ac:dyDescent="0.2">
      <c r="B35" s="34" t="s">
        <v>56</v>
      </c>
      <c r="C35" s="22"/>
      <c r="D35" s="22"/>
      <c r="E35" s="22"/>
      <c r="F35" s="25">
        <f>F33+F16</f>
        <v>1400000000</v>
      </c>
      <c r="H35" s="21"/>
      <c r="I35" s="37"/>
    </row>
    <row r="36" spans="2:9" x14ac:dyDescent="0.2">
      <c r="F36" s="24"/>
    </row>
  </sheetData>
  <mergeCells count="3">
    <mergeCell ref="A1:F1"/>
    <mergeCell ref="A2:F2"/>
    <mergeCell ref="A19:F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B5" sqref="B5"/>
    </sheetView>
  </sheetViews>
  <sheetFormatPr baseColWidth="10" defaultColWidth="11.42578125" defaultRowHeight="12.75" x14ac:dyDescent="0.2"/>
  <cols>
    <col min="1" max="4" width="11.42578125" style="3"/>
    <col min="5" max="5" width="12.7109375" style="3" customWidth="1"/>
    <col min="6" max="16384" width="11.42578125" style="3"/>
  </cols>
  <sheetData>
    <row r="1" spans="1:8" x14ac:dyDescent="0.2">
      <c r="A1" s="41"/>
      <c r="B1" s="42" t="s">
        <v>57</v>
      </c>
      <c r="C1" s="42"/>
      <c r="D1" s="42"/>
      <c r="E1" s="41" t="s">
        <v>1</v>
      </c>
      <c r="F1" s="41"/>
      <c r="G1" s="41" t="s">
        <v>2</v>
      </c>
      <c r="H1" s="41"/>
    </row>
    <row r="2" spans="1:8" x14ac:dyDescent="0.2">
      <c r="A2" s="41"/>
      <c r="B2" s="42"/>
      <c r="C2" s="42"/>
      <c r="D2" s="42"/>
      <c r="E2" s="41"/>
      <c r="F2" s="41"/>
      <c r="G2" s="41"/>
      <c r="H2" s="41"/>
    </row>
    <row r="3" spans="1:8" x14ac:dyDescent="0.2">
      <c r="A3" s="41"/>
      <c r="B3" s="42"/>
      <c r="C3" s="42"/>
      <c r="D3" s="42"/>
      <c r="E3" s="41" t="s">
        <v>3</v>
      </c>
      <c r="F3" s="41"/>
      <c r="G3" s="41" t="s">
        <v>4</v>
      </c>
      <c r="H3" s="41"/>
    </row>
    <row r="4" spans="1:8" x14ac:dyDescent="0.2">
      <c r="A4" s="41"/>
      <c r="B4" s="42"/>
      <c r="C4" s="42"/>
      <c r="D4" s="42"/>
      <c r="E4" s="43"/>
      <c r="F4" s="43"/>
      <c r="G4" s="41"/>
      <c r="H4" s="41"/>
    </row>
    <row r="5" spans="1:8" ht="15" x14ac:dyDescent="0.2">
      <c r="A5" s="11"/>
      <c r="B5" s="12"/>
      <c r="C5" s="12"/>
      <c r="D5" s="12"/>
      <c r="E5" s="11"/>
      <c r="F5" s="11"/>
      <c r="G5" s="11"/>
      <c r="H5" s="11"/>
    </row>
    <row r="6" spans="1:8" ht="15" x14ac:dyDescent="0.2">
      <c r="A6" s="46" t="s">
        <v>5</v>
      </c>
      <c r="B6" s="46"/>
      <c r="C6" s="46"/>
      <c r="D6" s="46"/>
      <c r="E6" s="46"/>
      <c r="F6" s="46"/>
      <c r="G6" s="46"/>
      <c r="H6" s="46"/>
    </row>
    <row r="7" spans="1:8" ht="15" x14ac:dyDescent="0.2">
      <c r="A7" s="46" t="s">
        <v>6</v>
      </c>
      <c r="B7" s="46"/>
      <c r="C7" s="46"/>
      <c r="D7" s="46"/>
      <c r="E7" s="46"/>
      <c r="F7" s="46"/>
      <c r="G7" s="46"/>
      <c r="H7" s="46"/>
    </row>
    <row r="8" spans="1:8" ht="15" x14ac:dyDescent="0.2">
      <c r="A8" s="46" t="s">
        <v>7</v>
      </c>
      <c r="B8" s="46"/>
      <c r="C8" s="46"/>
      <c r="D8" s="46"/>
      <c r="E8" s="46" t="s">
        <v>8</v>
      </c>
      <c r="F8" s="46"/>
      <c r="G8" s="46"/>
      <c r="H8" s="46"/>
    </row>
    <row r="10" spans="1:8" x14ac:dyDescent="0.2">
      <c r="A10" s="44" t="s">
        <v>9</v>
      </c>
      <c r="B10" s="44"/>
      <c r="C10" s="44"/>
      <c r="D10" s="44"/>
      <c r="E10" s="44"/>
      <c r="F10" s="44"/>
      <c r="G10" s="44"/>
      <c r="H10" s="44"/>
    </row>
    <row r="11" spans="1:8" x14ac:dyDescent="0.2">
      <c r="A11" s="47" t="s">
        <v>10</v>
      </c>
      <c r="B11" s="47"/>
      <c r="C11" s="47"/>
      <c r="D11" s="47"/>
      <c r="E11" s="4" t="s">
        <v>11</v>
      </c>
      <c r="F11" s="4" t="s">
        <v>12</v>
      </c>
      <c r="G11" s="4" t="s">
        <v>14</v>
      </c>
      <c r="H11" s="4" t="s">
        <v>16</v>
      </c>
    </row>
    <row r="12" spans="1:8" x14ac:dyDescent="0.2">
      <c r="A12" s="47"/>
      <c r="B12" s="47"/>
      <c r="C12" s="47"/>
      <c r="D12" s="47"/>
      <c r="E12" s="5"/>
      <c r="F12" s="5"/>
      <c r="G12" s="6"/>
      <c r="H12" s="1"/>
    </row>
    <row r="13" spans="1:8" x14ac:dyDescent="0.2">
      <c r="A13" s="45" t="s">
        <v>13</v>
      </c>
      <c r="B13" s="45"/>
      <c r="C13" s="45"/>
      <c r="D13" s="45"/>
      <c r="E13" s="45"/>
      <c r="F13" s="45" t="s">
        <v>15</v>
      </c>
      <c r="G13" s="45"/>
      <c r="H13" s="2"/>
    </row>
    <row r="14" spans="1:8" x14ac:dyDescent="0.2">
      <c r="A14" s="44" t="s">
        <v>17</v>
      </c>
      <c r="B14" s="44"/>
      <c r="C14" s="44"/>
      <c r="D14" s="44"/>
      <c r="E14" s="44"/>
      <c r="F14" s="44"/>
      <c r="G14" s="44"/>
      <c r="H14" s="44"/>
    </row>
    <row r="15" spans="1:8" x14ac:dyDescent="0.2">
      <c r="A15" s="47" t="s">
        <v>10</v>
      </c>
      <c r="B15" s="47"/>
      <c r="C15" s="47"/>
      <c r="D15" s="4" t="s">
        <v>11</v>
      </c>
      <c r="E15" s="7" t="s">
        <v>24</v>
      </c>
      <c r="F15" s="4" t="s">
        <v>28</v>
      </c>
      <c r="G15" s="4" t="s">
        <v>25</v>
      </c>
      <c r="H15" s="4" t="s">
        <v>16</v>
      </c>
    </row>
    <row r="16" spans="1:8" x14ac:dyDescent="0.2">
      <c r="A16" s="47"/>
      <c r="B16" s="47"/>
      <c r="C16" s="47"/>
      <c r="D16" s="5"/>
      <c r="E16" s="5"/>
      <c r="F16" s="5"/>
      <c r="G16" s="6"/>
      <c r="H16" s="1"/>
    </row>
    <row r="17" spans="1:8" x14ac:dyDescent="0.2">
      <c r="A17" s="45" t="s">
        <v>13</v>
      </c>
      <c r="B17" s="45"/>
      <c r="C17" s="45"/>
      <c r="D17" s="45"/>
      <c r="E17" s="45"/>
      <c r="F17" s="45" t="s">
        <v>15</v>
      </c>
      <c r="G17" s="45"/>
      <c r="H17" s="2"/>
    </row>
    <row r="18" spans="1:8" x14ac:dyDescent="0.2">
      <c r="A18" s="44" t="s">
        <v>18</v>
      </c>
      <c r="B18" s="44"/>
      <c r="C18" s="44"/>
      <c r="D18" s="44"/>
      <c r="E18" s="44"/>
      <c r="F18" s="44"/>
      <c r="G18" s="44"/>
      <c r="H18" s="44"/>
    </row>
    <row r="19" spans="1:8" x14ac:dyDescent="0.2">
      <c r="A19" s="47" t="s">
        <v>10</v>
      </c>
      <c r="B19" s="47"/>
      <c r="C19" s="47"/>
      <c r="D19" s="4" t="s">
        <v>11</v>
      </c>
      <c r="E19" s="7" t="s">
        <v>24</v>
      </c>
      <c r="F19" s="7" t="s">
        <v>27</v>
      </c>
      <c r="G19" s="4" t="s">
        <v>25</v>
      </c>
      <c r="H19" s="4" t="s">
        <v>16</v>
      </c>
    </row>
    <row r="20" spans="1:8" x14ac:dyDescent="0.2">
      <c r="A20" s="47"/>
      <c r="B20" s="47"/>
      <c r="C20" s="47"/>
      <c r="D20" s="5"/>
      <c r="E20" s="5"/>
      <c r="F20" s="5"/>
      <c r="G20" s="6"/>
      <c r="H20" s="1"/>
    </row>
    <row r="21" spans="1:8" x14ac:dyDescent="0.2">
      <c r="A21" s="45" t="s">
        <v>13</v>
      </c>
      <c r="B21" s="45"/>
      <c r="C21" s="45"/>
      <c r="D21" s="45"/>
      <c r="E21" s="45"/>
      <c r="F21" s="45" t="s">
        <v>15</v>
      </c>
      <c r="G21" s="45"/>
      <c r="H21" s="2"/>
    </row>
    <row r="22" spans="1:8" x14ac:dyDescent="0.2">
      <c r="A22" s="44" t="s">
        <v>19</v>
      </c>
      <c r="B22" s="44"/>
      <c r="C22" s="44"/>
      <c r="D22" s="44"/>
      <c r="E22" s="44"/>
      <c r="F22" s="44"/>
      <c r="G22" s="44"/>
      <c r="H22" s="44"/>
    </row>
    <row r="23" spans="1:8" x14ac:dyDescent="0.2">
      <c r="A23" s="47" t="s">
        <v>10</v>
      </c>
      <c r="B23" s="47"/>
      <c r="C23" s="47"/>
      <c r="D23" s="4" t="s">
        <v>11</v>
      </c>
      <c r="E23" s="8" t="s">
        <v>22</v>
      </c>
      <c r="F23" s="4" t="s">
        <v>12</v>
      </c>
      <c r="G23" s="4" t="s">
        <v>23</v>
      </c>
      <c r="H23" s="4" t="s">
        <v>16</v>
      </c>
    </row>
    <row r="24" spans="1:8" x14ac:dyDescent="0.2">
      <c r="A24" s="47"/>
      <c r="B24" s="47"/>
      <c r="C24" s="47"/>
      <c r="D24" s="5"/>
      <c r="E24" s="9"/>
      <c r="F24" s="5"/>
      <c r="G24" s="6"/>
      <c r="H24" s="1"/>
    </row>
    <row r="25" spans="1:8" x14ac:dyDescent="0.2">
      <c r="A25" s="45" t="s">
        <v>13</v>
      </c>
      <c r="B25" s="45"/>
      <c r="C25" s="45"/>
      <c r="D25" s="45"/>
      <c r="E25" s="45"/>
      <c r="F25" s="45" t="s">
        <v>15</v>
      </c>
      <c r="G25" s="45"/>
      <c r="H25" s="2"/>
    </row>
    <row r="26" spans="1:8" x14ac:dyDescent="0.2">
      <c r="E26" s="48" t="s">
        <v>20</v>
      </c>
      <c r="F26" s="49"/>
      <c r="G26" s="50"/>
      <c r="H26" s="10">
        <f>I24+I20+I16+I12</f>
        <v>0</v>
      </c>
    </row>
    <row r="27" spans="1:8" x14ac:dyDescent="0.2">
      <c r="E27" s="48" t="s">
        <v>26</v>
      </c>
      <c r="F27" s="49"/>
      <c r="G27" s="50"/>
      <c r="H27" s="10">
        <f>H26*0.17</f>
        <v>0</v>
      </c>
    </row>
    <row r="28" spans="1:8" x14ac:dyDescent="0.2">
      <c r="E28" s="48" t="s">
        <v>21</v>
      </c>
      <c r="F28" s="49"/>
      <c r="G28" s="50"/>
      <c r="H28" s="10">
        <f>H26+H27</f>
        <v>0</v>
      </c>
    </row>
  </sheetData>
  <mergeCells count="39">
    <mergeCell ref="A16:C16"/>
    <mergeCell ref="E26:G26"/>
    <mergeCell ref="E27:G27"/>
    <mergeCell ref="E28:G28"/>
    <mergeCell ref="A23:C23"/>
    <mergeCell ref="A24:C24"/>
    <mergeCell ref="A22:H22"/>
    <mergeCell ref="A25:E25"/>
    <mergeCell ref="F25:G25"/>
    <mergeCell ref="F17:G17"/>
    <mergeCell ref="A18:H18"/>
    <mergeCell ref="A21:E21"/>
    <mergeCell ref="F21:G21"/>
    <mergeCell ref="A19:C19"/>
    <mergeCell ref="A20:C20"/>
    <mergeCell ref="A10:H10"/>
    <mergeCell ref="A17:E17"/>
    <mergeCell ref="A6:C6"/>
    <mergeCell ref="D6:H6"/>
    <mergeCell ref="A7:C7"/>
    <mergeCell ref="D7:H7"/>
    <mergeCell ref="A8:B8"/>
    <mergeCell ref="C8:D8"/>
    <mergeCell ref="E8:F8"/>
    <mergeCell ref="G8:H8"/>
    <mergeCell ref="F13:G13"/>
    <mergeCell ref="A11:D11"/>
    <mergeCell ref="A12:D12"/>
    <mergeCell ref="A13:E13"/>
    <mergeCell ref="A14:H14"/>
    <mergeCell ref="A15:C15"/>
    <mergeCell ref="A1:A4"/>
    <mergeCell ref="B1:D4"/>
    <mergeCell ref="E1:F1"/>
    <mergeCell ref="G1:H2"/>
    <mergeCell ref="E2:F2"/>
    <mergeCell ref="E3:F3"/>
    <mergeCell ref="G3:H4"/>
    <mergeCell ref="E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ajustado</vt:lpstr>
      <vt:lpstr>FORMATO APU'S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ANGELA MARIA GUERRERO REYES</cp:lastModifiedBy>
  <cp:lastPrinted>2021-07-26T17:35:13Z</cp:lastPrinted>
  <dcterms:created xsi:type="dcterms:W3CDTF">2012-09-05T20:18:47Z</dcterms:created>
  <dcterms:modified xsi:type="dcterms:W3CDTF">2024-08-09T00:05:44Z</dcterms:modified>
</cp:coreProperties>
</file>